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Sheet1!$A$3:$P$18</definedName>
  </definedNames>
  <calcPr calcId="144525"/>
</workbook>
</file>

<file path=xl/sharedStrings.xml><?xml version="1.0" encoding="utf-8"?>
<sst xmlns="http://schemas.openxmlformats.org/spreadsheetml/2006/main" count="89" uniqueCount="54">
  <si>
    <t>杭州师范大学沈钧儒法学院2020年研究生招生复试拟录取名单（第二批）</t>
  </si>
  <si>
    <t>准考证号</t>
  </si>
  <si>
    <t>姓名</t>
  </si>
  <si>
    <t>初试总分</t>
  </si>
  <si>
    <t>初试总分×60/500</t>
  </si>
  <si>
    <t>综合素质和能力成绩</t>
  </si>
  <si>
    <t>专业素质和能力成绩</t>
  </si>
  <si>
    <t>外语口语听力成绩</t>
  </si>
  <si>
    <t>复试成绩</t>
  </si>
  <si>
    <t>复试成绩×40%</t>
  </si>
  <si>
    <t>总成绩</t>
  </si>
  <si>
    <t>是否录取</t>
  </si>
  <si>
    <t>专业名称</t>
  </si>
  <si>
    <t>学习方式（全日制或非全日制）</t>
  </si>
  <si>
    <t>102690105010065</t>
  </si>
  <si>
    <t>徐培颖</t>
  </si>
  <si>
    <t>拟录取</t>
  </si>
  <si>
    <t>诉讼法学</t>
  </si>
  <si>
    <t>全日制</t>
  </si>
  <si>
    <t>100550333309721</t>
  </si>
  <si>
    <t>李宁</t>
  </si>
  <si>
    <t>104860106014831</t>
  </si>
  <si>
    <t>李毓瑾</t>
  </si>
  <si>
    <t>民商法</t>
  </si>
  <si>
    <t>104860106014765</t>
  </si>
  <si>
    <t>王真真</t>
  </si>
  <si>
    <t>103530210003077</t>
  </si>
  <si>
    <t>赖秀娟</t>
  </si>
  <si>
    <t>102850210325335</t>
  </si>
  <si>
    <t>朱智超</t>
  </si>
  <si>
    <t>经济法</t>
  </si>
  <si>
    <t>102760210600212</t>
  </si>
  <si>
    <t>罗爱军</t>
  </si>
  <si>
    <t xml:space="preserve">法律文化 </t>
  </si>
  <si>
    <t>102760211202848</t>
  </si>
  <si>
    <t>韩天雨</t>
  </si>
  <si>
    <t>法律文化</t>
  </si>
  <si>
    <t>100030066115090</t>
  </si>
  <si>
    <t>董来苗</t>
  </si>
  <si>
    <t>法律 非法学</t>
  </si>
  <si>
    <t>104860106016270</t>
  </si>
  <si>
    <t>常宽</t>
  </si>
  <si>
    <t>法律（法学）</t>
  </si>
  <si>
    <t>102760210900995</t>
  </si>
  <si>
    <t>张晓旭</t>
  </si>
  <si>
    <t>102760210900964</t>
  </si>
  <si>
    <t>王昭懿</t>
  </si>
  <si>
    <t>103840263300092</t>
  </si>
  <si>
    <t>邢梦霞</t>
  </si>
  <si>
    <t>102540210003491</t>
  </si>
  <si>
    <t>金小苗</t>
  </si>
  <si>
    <t>102760211203236</t>
  </si>
  <si>
    <t>钟简单</t>
  </si>
  <si>
    <t>非全日制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</si>
</sst>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_);[Red]\(0.0\)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0" fillId="16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/>
    <xf numFmtId="0" fontId="2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10" fillId="0" borderId="0"/>
    <xf numFmtId="0" fontId="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4" fillId="0" borderId="1" xfId="54" applyNumberFormat="1" applyFont="1" applyFill="1" applyBorder="1" applyAlignment="1">
      <alignment horizontal="left" vertical="center"/>
    </xf>
    <xf numFmtId="177" fontId="4" fillId="0" borderId="1" xfId="54" applyNumberFormat="1" applyFont="1" applyFill="1" applyBorder="1" applyAlignment="1">
      <alignment horizontal="left" vertical="center"/>
    </xf>
    <xf numFmtId="176" fontId="4" fillId="0" borderId="1" xfId="54" applyNumberFormat="1" applyFont="1" applyFill="1" applyBorder="1" applyAlignment="1">
      <alignment horizontal="left" vertical="center"/>
    </xf>
    <xf numFmtId="176" fontId="4" fillId="0" borderId="1" xfId="5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56" applyNumberFormat="1" applyFont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 wrapText="1"/>
    </xf>
    <xf numFmtId="0" fontId="4" fillId="0" borderId="2" xfId="33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55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55" applyNumberFormat="1" applyFont="1" applyBorder="1" applyAlignment="1">
      <alignment horizontal="center" vertical="center"/>
    </xf>
    <xf numFmtId="0" fontId="4" fillId="0" borderId="4" xfId="13" applyNumberFormat="1" applyFont="1" applyBorder="1" applyAlignment="1">
      <alignment horizontal="center" vertical="center"/>
    </xf>
    <xf numFmtId="0" fontId="4" fillId="0" borderId="2" xfId="13" applyNumberFormat="1" applyFont="1" applyBorder="1" applyAlignment="1">
      <alignment horizontal="center" vertical="center"/>
    </xf>
    <xf numFmtId="0" fontId="4" fillId="0" borderId="4" xfId="57" applyNumberFormat="1" applyFont="1" applyBorder="1" applyAlignment="1">
      <alignment horizontal="center" vertical="center"/>
    </xf>
    <xf numFmtId="0" fontId="4" fillId="0" borderId="2" xfId="57" applyNumberFormat="1" applyFont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left" vertical="center"/>
    </xf>
    <xf numFmtId="176" fontId="4" fillId="0" borderId="2" xfId="54" applyNumberFormat="1" applyFont="1" applyFill="1" applyBorder="1" applyAlignment="1">
      <alignment horizontal="left" vertical="center" wrapText="1"/>
    </xf>
    <xf numFmtId="49" fontId="4" fillId="0" borderId="1" xfId="54" applyNumberFormat="1" applyFont="1" applyFill="1" applyBorder="1" applyAlignment="1">
      <alignment horizontal="left" vertical="center" wrapText="1"/>
    </xf>
    <xf numFmtId="176" fontId="4" fillId="0" borderId="2" xfId="56" applyNumberFormat="1" applyFont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 wrapText="1"/>
    </xf>
    <xf numFmtId="0" fontId="4" fillId="0" borderId="2" xfId="56" applyNumberFormat="1" applyFont="1" applyBorder="1" applyAlignment="1">
      <alignment horizontal="left" vertical="center"/>
    </xf>
    <xf numFmtId="0" fontId="4" fillId="0" borderId="2" xfId="13" applyNumberFormat="1" applyFont="1" applyBorder="1" applyAlignment="1">
      <alignment horizontal="left" vertical="center"/>
    </xf>
    <xf numFmtId="178" fontId="4" fillId="0" borderId="2" xfId="56" applyNumberFormat="1" applyFont="1" applyBorder="1" applyAlignment="1">
      <alignment horizontal="center" vertical="center"/>
    </xf>
    <xf numFmtId="0" fontId="4" fillId="0" borderId="2" xfId="52" applyNumberFormat="1" applyFont="1" applyBorder="1" applyAlignment="1">
      <alignment horizontal="left" vertical="center"/>
    </xf>
    <xf numFmtId="0" fontId="4" fillId="0" borderId="2" xfId="55" applyNumberFormat="1" applyFont="1" applyBorder="1" applyAlignment="1">
      <alignment horizontal="left" vertical="center"/>
    </xf>
    <xf numFmtId="0" fontId="4" fillId="0" borderId="2" xfId="57" applyNumberFormat="1" applyFont="1" applyBorder="1" applyAlignment="1">
      <alignment horizontal="left" vertical="center"/>
    </xf>
    <xf numFmtId="176" fontId="4" fillId="0" borderId="2" xfId="56" applyNumberFormat="1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left" vertical="center"/>
    </xf>
    <xf numFmtId="176" fontId="4" fillId="0" borderId="2" xfId="56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 wrapText="1"/>
    </xf>
    <xf numFmtId="0" fontId="4" fillId="0" borderId="2" xfId="55" applyNumberFormat="1" applyFont="1" applyFill="1" applyBorder="1" applyAlignment="1">
      <alignment horizontal="left" vertical="center"/>
    </xf>
    <xf numFmtId="176" fontId="4" fillId="0" borderId="2" xfId="56" applyNumberFormat="1" applyFont="1" applyBorder="1" applyAlignment="1">
      <alignment horizontal="lef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10" xfId="52"/>
    <cellStyle name="60% - 强调文字颜色 6" xfId="53" builtinId="52"/>
    <cellStyle name="常规 2" xfId="54"/>
    <cellStyle name="常规 4" xfId="55"/>
    <cellStyle name="常规 3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O21" sqref="O21"/>
    </sheetView>
  </sheetViews>
  <sheetFormatPr defaultColWidth="9" defaultRowHeight="13.5"/>
  <cols>
    <col min="1" max="1" width="12.75" customWidth="1"/>
    <col min="2" max="2" width="5.5" customWidth="1"/>
    <col min="3" max="3" width="4.875" customWidth="1"/>
    <col min="4" max="4" width="9" hidden="1" customWidth="1"/>
    <col min="5" max="5" width="15.375" hidden="1" customWidth="1"/>
    <col min="6" max="6" width="13.875" hidden="1" customWidth="1"/>
    <col min="7" max="7" width="9" hidden="1" customWidth="1"/>
    <col min="8" max="8" width="6.125" customWidth="1"/>
    <col min="9" max="9" width="1.125" hidden="1" customWidth="1"/>
    <col min="10" max="10" width="6" customWidth="1"/>
    <col min="12" max="12" width="10.25" customWidth="1"/>
  </cols>
  <sheetData>
    <row r="1" ht="16.5" spans="1:13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</row>
    <row r="3" s="1" customFormat="1" ht="33.75" spans="1:13">
      <c r="A3" s="6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33" t="s">
        <v>11</v>
      </c>
      <c r="L3" s="33" t="s">
        <v>12</v>
      </c>
      <c r="M3" s="33" t="s">
        <v>13</v>
      </c>
    </row>
    <row r="4" s="2" customFormat="1" ht="20" customHeight="1" spans="1:13">
      <c r="A4" s="10" t="s">
        <v>14</v>
      </c>
      <c r="B4" s="11" t="s">
        <v>15</v>
      </c>
      <c r="C4" s="12">
        <v>363</v>
      </c>
      <c r="D4" s="13">
        <f>C4*60/500</f>
        <v>43.56</v>
      </c>
      <c r="E4" s="14">
        <v>41.2</v>
      </c>
      <c r="F4" s="14">
        <v>35.2</v>
      </c>
      <c r="G4" s="14">
        <v>7</v>
      </c>
      <c r="H4" s="13">
        <v>83.4</v>
      </c>
      <c r="I4" s="13">
        <f t="shared" ref="I4:I21" si="0">H4*0.4</f>
        <v>33.36</v>
      </c>
      <c r="J4" s="34">
        <f>D4+I4</f>
        <v>76.92</v>
      </c>
      <c r="K4" s="35" t="s">
        <v>16</v>
      </c>
      <c r="L4" s="36" t="s">
        <v>17</v>
      </c>
      <c r="M4" s="37" t="s">
        <v>18</v>
      </c>
    </row>
    <row r="5" s="2" customFormat="1" ht="20" customHeight="1" spans="1:13">
      <c r="A5" s="10" t="s">
        <v>19</v>
      </c>
      <c r="B5" s="11" t="s">
        <v>20</v>
      </c>
      <c r="C5" s="15">
        <v>365</v>
      </c>
      <c r="D5" s="13">
        <f>C5*60/500</f>
        <v>43.8</v>
      </c>
      <c r="E5" s="14">
        <v>41.2</v>
      </c>
      <c r="F5" s="14">
        <v>34.8</v>
      </c>
      <c r="G5" s="14">
        <v>6.8</v>
      </c>
      <c r="H5" s="13">
        <v>82.8</v>
      </c>
      <c r="I5" s="13">
        <f t="shared" si="0"/>
        <v>33.12</v>
      </c>
      <c r="J5" s="34">
        <f>D5+I5</f>
        <v>76.92</v>
      </c>
      <c r="K5" s="35" t="s">
        <v>16</v>
      </c>
      <c r="L5" s="36" t="s">
        <v>17</v>
      </c>
      <c r="M5" s="37" t="s">
        <v>18</v>
      </c>
    </row>
    <row r="6" s="2" customFormat="1" ht="20" customHeight="1" spans="1:13">
      <c r="A6" s="16" t="s">
        <v>21</v>
      </c>
      <c r="B6" s="12" t="s">
        <v>22</v>
      </c>
      <c r="C6" s="12">
        <v>372</v>
      </c>
      <c r="D6" s="13">
        <f t="shared" ref="D6:D11" si="1">C6*0.12</f>
        <v>44.64</v>
      </c>
      <c r="E6" s="14">
        <v>33.6</v>
      </c>
      <c r="F6" s="14">
        <v>39.4</v>
      </c>
      <c r="G6" s="14">
        <v>7</v>
      </c>
      <c r="H6" s="13">
        <v>79.6</v>
      </c>
      <c r="I6" s="13">
        <f t="shared" si="0"/>
        <v>31.84</v>
      </c>
      <c r="J6" s="38">
        <f t="shared" ref="J6:J11" si="2">SUM(D6,I6)</f>
        <v>76.48</v>
      </c>
      <c r="K6" s="35" t="s">
        <v>16</v>
      </c>
      <c r="L6" s="36" t="s">
        <v>23</v>
      </c>
      <c r="M6" s="39" t="s">
        <v>18</v>
      </c>
    </row>
    <row r="7" s="2" customFormat="1" ht="20" customHeight="1" spans="1:13">
      <c r="A7" s="16" t="s">
        <v>24</v>
      </c>
      <c r="B7" s="17" t="s">
        <v>25</v>
      </c>
      <c r="C7" s="17">
        <v>374</v>
      </c>
      <c r="D7" s="13">
        <f t="shared" si="1"/>
        <v>44.88</v>
      </c>
      <c r="E7" s="14">
        <v>31</v>
      </c>
      <c r="F7" s="14">
        <v>34.2</v>
      </c>
      <c r="G7" s="14">
        <v>6.2</v>
      </c>
      <c r="H7" s="13">
        <v>71.4</v>
      </c>
      <c r="I7" s="13">
        <f t="shared" si="0"/>
        <v>28.56</v>
      </c>
      <c r="J7" s="38">
        <f t="shared" si="2"/>
        <v>73.44</v>
      </c>
      <c r="K7" s="35" t="s">
        <v>16</v>
      </c>
      <c r="L7" s="40" t="s">
        <v>23</v>
      </c>
      <c r="M7" s="39" t="s">
        <v>18</v>
      </c>
    </row>
    <row r="8" s="2" customFormat="1" ht="20" customHeight="1" spans="1:13">
      <c r="A8" s="16" t="s">
        <v>26</v>
      </c>
      <c r="B8" s="12" t="s">
        <v>27</v>
      </c>
      <c r="C8" s="12">
        <v>370</v>
      </c>
      <c r="D8" s="13">
        <f t="shared" si="1"/>
        <v>44.4</v>
      </c>
      <c r="E8" s="14">
        <v>27.8</v>
      </c>
      <c r="F8" s="14">
        <v>32.4</v>
      </c>
      <c r="G8" s="14">
        <v>6.4</v>
      </c>
      <c r="H8" s="13">
        <v>66.6</v>
      </c>
      <c r="I8" s="13">
        <f t="shared" si="0"/>
        <v>26.64</v>
      </c>
      <c r="J8" s="38">
        <f t="shared" si="2"/>
        <v>71.04</v>
      </c>
      <c r="K8" s="35" t="s">
        <v>16</v>
      </c>
      <c r="L8" s="36" t="s">
        <v>23</v>
      </c>
      <c r="M8" s="39" t="s">
        <v>18</v>
      </c>
    </row>
    <row r="9" s="2" customFormat="1" ht="20" customHeight="1" spans="1:13">
      <c r="A9" s="18" t="s">
        <v>28</v>
      </c>
      <c r="B9" s="19" t="s">
        <v>29</v>
      </c>
      <c r="C9" s="17">
        <v>361</v>
      </c>
      <c r="D9" s="13">
        <f t="shared" si="1"/>
        <v>43.32</v>
      </c>
      <c r="E9" s="14">
        <v>34</v>
      </c>
      <c r="F9" s="14">
        <v>39.2</v>
      </c>
      <c r="G9" s="14">
        <v>6.2</v>
      </c>
      <c r="H9" s="13">
        <v>79.4</v>
      </c>
      <c r="I9" s="13">
        <f t="shared" si="0"/>
        <v>31.76</v>
      </c>
      <c r="J9" s="38">
        <f t="shared" si="2"/>
        <v>75.08</v>
      </c>
      <c r="K9" s="35" t="s">
        <v>16</v>
      </c>
      <c r="L9" s="40" t="s">
        <v>30</v>
      </c>
      <c r="M9" s="39" t="s">
        <v>18</v>
      </c>
    </row>
    <row r="10" s="2" customFormat="1" ht="20" customHeight="1" spans="1:13">
      <c r="A10" s="18" t="s">
        <v>31</v>
      </c>
      <c r="B10" s="20" t="s">
        <v>32</v>
      </c>
      <c r="C10" s="21">
        <v>349</v>
      </c>
      <c r="D10" s="13">
        <f t="shared" si="1"/>
        <v>41.88</v>
      </c>
      <c r="E10" s="14">
        <v>29</v>
      </c>
      <c r="F10" s="14">
        <v>33.6</v>
      </c>
      <c r="G10" s="14">
        <v>6.2</v>
      </c>
      <c r="H10" s="13">
        <v>68.4</v>
      </c>
      <c r="I10" s="13">
        <f t="shared" si="0"/>
        <v>27.36</v>
      </c>
      <c r="J10" s="38">
        <f t="shared" si="2"/>
        <v>69.24</v>
      </c>
      <c r="K10" s="35" t="s">
        <v>16</v>
      </c>
      <c r="L10" s="37" t="s">
        <v>33</v>
      </c>
      <c r="M10" s="39" t="s">
        <v>18</v>
      </c>
    </row>
    <row r="11" s="2" customFormat="1" ht="20" customHeight="1" spans="1:13">
      <c r="A11" s="18" t="s">
        <v>34</v>
      </c>
      <c r="B11" s="22" t="s">
        <v>35</v>
      </c>
      <c r="C11" s="23">
        <v>349</v>
      </c>
      <c r="D11" s="13">
        <f t="shared" si="1"/>
        <v>41.88</v>
      </c>
      <c r="E11" s="14">
        <v>36</v>
      </c>
      <c r="F11" s="14">
        <v>42.4</v>
      </c>
      <c r="G11" s="14">
        <v>8.4</v>
      </c>
      <c r="H11" s="13">
        <v>86.8</v>
      </c>
      <c r="I11" s="13">
        <f t="shared" si="0"/>
        <v>34.72</v>
      </c>
      <c r="J11" s="38">
        <f t="shared" si="2"/>
        <v>76.6</v>
      </c>
      <c r="K11" s="35" t="s">
        <v>16</v>
      </c>
      <c r="L11" s="41" t="s">
        <v>36</v>
      </c>
      <c r="M11" s="39" t="s">
        <v>18</v>
      </c>
    </row>
    <row r="12" s="2" customFormat="1" ht="20" customHeight="1" spans="1:13">
      <c r="A12" s="10" t="s">
        <v>37</v>
      </c>
      <c r="B12" s="11" t="s">
        <v>38</v>
      </c>
      <c r="C12" s="24">
        <v>380</v>
      </c>
      <c r="D12" s="13">
        <f>C12*60/500</f>
        <v>45.6</v>
      </c>
      <c r="E12" s="14">
        <v>41.4</v>
      </c>
      <c r="F12" s="14">
        <v>36</v>
      </c>
      <c r="G12" s="14">
        <v>9.2</v>
      </c>
      <c r="H12" s="13">
        <v>86.6</v>
      </c>
      <c r="I12" s="13">
        <f t="shared" si="0"/>
        <v>34.64</v>
      </c>
      <c r="J12" s="42">
        <f>D12+I12</f>
        <v>80.24</v>
      </c>
      <c r="K12" s="35" t="s">
        <v>16</v>
      </c>
      <c r="L12" s="43" t="s">
        <v>39</v>
      </c>
      <c r="M12" s="43" t="s">
        <v>18</v>
      </c>
    </row>
    <row r="13" s="3" customFormat="1" ht="20" customHeight="1" spans="1:13">
      <c r="A13" s="25" t="s">
        <v>40</v>
      </c>
      <c r="B13" s="26" t="s">
        <v>41</v>
      </c>
      <c r="C13" s="27">
        <v>360</v>
      </c>
      <c r="D13" s="28">
        <f>C13*0.12</f>
        <v>43.2</v>
      </c>
      <c r="E13" s="29">
        <v>37.4</v>
      </c>
      <c r="F13" s="29">
        <v>46</v>
      </c>
      <c r="G13" s="29">
        <v>8</v>
      </c>
      <c r="H13" s="28">
        <f>E13+F13+G13</f>
        <v>91.4</v>
      </c>
      <c r="I13" s="28">
        <f t="shared" si="0"/>
        <v>36.56</v>
      </c>
      <c r="J13" s="44">
        <f>D13+I13</f>
        <v>79.76</v>
      </c>
      <c r="K13" s="45" t="s">
        <v>16</v>
      </c>
      <c r="L13" s="46" t="s">
        <v>42</v>
      </c>
      <c r="M13" s="46" t="s">
        <v>18</v>
      </c>
    </row>
    <row r="14" s="2" customFormat="1" ht="20" customHeight="1" spans="1:13">
      <c r="A14" s="16" t="s">
        <v>43</v>
      </c>
      <c r="B14" s="30" t="s">
        <v>44</v>
      </c>
      <c r="C14" s="30">
        <v>363</v>
      </c>
      <c r="D14" s="13">
        <f>C14*0.12</f>
        <v>43.56</v>
      </c>
      <c r="E14" s="14">
        <v>34.2</v>
      </c>
      <c r="F14" s="14">
        <v>40.6</v>
      </c>
      <c r="G14" s="14">
        <v>8</v>
      </c>
      <c r="H14" s="13">
        <f>E14+F14+G14</f>
        <v>82.8</v>
      </c>
      <c r="I14" s="13">
        <f>H14*0.4</f>
        <v>33.12</v>
      </c>
      <c r="J14" s="34">
        <f>D14+I14</f>
        <v>76.68</v>
      </c>
      <c r="K14" s="35" t="s">
        <v>16</v>
      </c>
      <c r="L14" s="40" t="s">
        <v>42</v>
      </c>
      <c r="M14" s="40" t="s">
        <v>18</v>
      </c>
    </row>
    <row r="15" s="2" customFormat="1" ht="20" customHeight="1" spans="1:13">
      <c r="A15" s="16" t="s">
        <v>45</v>
      </c>
      <c r="B15" s="30" t="s">
        <v>46</v>
      </c>
      <c r="C15" s="30">
        <v>359</v>
      </c>
      <c r="D15" s="13">
        <f>C15*0.12</f>
        <v>43.08</v>
      </c>
      <c r="E15" s="14">
        <v>35</v>
      </c>
      <c r="F15" s="14">
        <v>41.2</v>
      </c>
      <c r="G15" s="14">
        <v>7.8</v>
      </c>
      <c r="H15" s="13">
        <f>E15+F15+G15</f>
        <v>84</v>
      </c>
      <c r="I15" s="13">
        <f>H15*0.4</f>
        <v>33.6</v>
      </c>
      <c r="J15" s="34">
        <f>D15+I15</f>
        <v>76.68</v>
      </c>
      <c r="K15" s="35" t="s">
        <v>16</v>
      </c>
      <c r="L15" s="40" t="s">
        <v>42</v>
      </c>
      <c r="M15" s="40" t="s">
        <v>18</v>
      </c>
    </row>
    <row r="16" s="2" customFormat="1" ht="20" customHeight="1" spans="1:13">
      <c r="A16" s="16" t="s">
        <v>47</v>
      </c>
      <c r="B16" s="30" t="s">
        <v>48</v>
      </c>
      <c r="C16" s="30">
        <v>360</v>
      </c>
      <c r="D16" s="13">
        <f>C16*0.12</f>
        <v>43.2</v>
      </c>
      <c r="E16" s="14">
        <v>33</v>
      </c>
      <c r="F16" s="14">
        <v>38.4</v>
      </c>
      <c r="G16" s="14">
        <v>7.8</v>
      </c>
      <c r="H16" s="13">
        <f>E16+F16+G16</f>
        <v>79.2</v>
      </c>
      <c r="I16" s="13">
        <f>H16*0.4</f>
        <v>31.68</v>
      </c>
      <c r="J16" s="34">
        <f>D16+I16</f>
        <v>74.88</v>
      </c>
      <c r="K16" s="35" t="s">
        <v>16</v>
      </c>
      <c r="L16" s="40" t="s">
        <v>42</v>
      </c>
      <c r="M16" s="40" t="s">
        <v>18</v>
      </c>
    </row>
    <row r="17" s="2" customFormat="1" ht="20" customHeight="1" spans="1:13">
      <c r="A17" s="16" t="s">
        <v>49</v>
      </c>
      <c r="B17" s="30" t="s">
        <v>50</v>
      </c>
      <c r="C17" s="30">
        <v>365</v>
      </c>
      <c r="D17" s="13">
        <f>C17*0.12</f>
        <v>43.8</v>
      </c>
      <c r="E17" s="14">
        <v>32.4</v>
      </c>
      <c r="F17" s="14">
        <v>35</v>
      </c>
      <c r="G17" s="14">
        <v>6.6</v>
      </c>
      <c r="H17" s="13">
        <f>E17+F17+G17</f>
        <v>74</v>
      </c>
      <c r="I17" s="13">
        <f>H17*0.4</f>
        <v>29.6</v>
      </c>
      <c r="J17" s="34">
        <f>D17+I17</f>
        <v>73.4</v>
      </c>
      <c r="K17" s="35" t="s">
        <v>16</v>
      </c>
      <c r="L17" s="40" t="s">
        <v>42</v>
      </c>
      <c r="M17" s="40" t="s">
        <v>18</v>
      </c>
    </row>
    <row r="18" s="2" customFormat="1" ht="20" customHeight="1" spans="1:13">
      <c r="A18" s="16" t="s">
        <v>51</v>
      </c>
      <c r="B18" s="16" t="s">
        <v>52</v>
      </c>
      <c r="C18" s="16">
        <v>333</v>
      </c>
      <c r="D18" s="31">
        <f>C18*0.12</f>
        <v>39.96</v>
      </c>
      <c r="E18" s="32">
        <v>27.8</v>
      </c>
      <c r="F18" s="32">
        <v>27.6</v>
      </c>
      <c r="G18" s="32">
        <v>6.4</v>
      </c>
      <c r="H18" s="31">
        <f>E18+F18+G18</f>
        <v>61.8</v>
      </c>
      <c r="I18" s="31">
        <f>H18*0.4</f>
        <v>24.72</v>
      </c>
      <c r="J18" s="47">
        <f>D18+I18</f>
        <v>64.68</v>
      </c>
      <c r="K18" s="35" t="s">
        <v>16</v>
      </c>
      <c r="L18" s="40" t="s">
        <v>42</v>
      </c>
      <c r="M18" s="40" t="s">
        <v>53</v>
      </c>
    </row>
  </sheetData>
  <autoFilter ref="A3:P18">
    <sortState ref="A3:P18">
      <sortCondition ref="M3" descending="1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2020-05-25T11:59:00Z</dcterms:created>
  <dcterms:modified xsi:type="dcterms:W3CDTF">2020-06-03T01:18:41Z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